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30-4 2020221-04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'30-4 2020221-040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'30-4 2020221-040 Pol'!$A$1:$X$99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16" i="1" s="1"/>
  <c r="I51" i="1"/>
  <c r="I50" i="1"/>
  <c r="G42" i="1"/>
  <c r="H42" i="1" s="1"/>
  <c r="I42" i="1" s="1"/>
  <c r="F42" i="1"/>
  <c r="G41" i="1"/>
  <c r="F41" i="1"/>
  <c r="G39" i="1"/>
  <c r="H39" i="1" s="1"/>
  <c r="H43" i="1" s="1"/>
  <c r="F39" i="1"/>
  <c r="G98" i="12"/>
  <c r="BA82" i="12"/>
  <c r="BA80" i="12"/>
  <c r="BA74" i="12"/>
  <c r="G8" i="12"/>
  <c r="G9" i="12"/>
  <c r="M9" i="12" s="1"/>
  <c r="I9" i="12"/>
  <c r="I8" i="12" s="1"/>
  <c r="K9" i="12"/>
  <c r="K8" i="12" s="1"/>
  <c r="O9" i="12"/>
  <c r="Q9" i="12"/>
  <c r="Q8" i="12" s="1"/>
  <c r="V9" i="12"/>
  <c r="G14" i="12"/>
  <c r="I14" i="12"/>
  <c r="K14" i="12"/>
  <c r="M14" i="12"/>
  <c r="O14" i="12"/>
  <c r="O8" i="12" s="1"/>
  <c r="Q14" i="12"/>
  <c r="V14" i="12"/>
  <c r="V8" i="12" s="1"/>
  <c r="G16" i="12"/>
  <c r="I16" i="12"/>
  <c r="K16" i="12"/>
  <c r="M16" i="12"/>
  <c r="O16" i="12"/>
  <c r="Q16" i="12"/>
  <c r="V16" i="12"/>
  <c r="G38" i="12"/>
  <c r="M38" i="12" s="1"/>
  <c r="I38" i="12"/>
  <c r="K38" i="12"/>
  <c r="O38" i="12"/>
  <c r="Q38" i="12"/>
  <c r="V38" i="12"/>
  <c r="G52" i="12"/>
  <c r="I52" i="12"/>
  <c r="K52" i="12"/>
  <c r="M52" i="12"/>
  <c r="O52" i="12"/>
  <c r="Q52" i="12"/>
  <c r="V52" i="12"/>
  <c r="G57" i="12"/>
  <c r="M57" i="12" s="1"/>
  <c r="I57" i="12"/>
  <c r="K57" i="12"/>
  <c r="O57" i="12"/>
  <c r="Q57" i="12"/>
  <c r="V57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O65" i="12"/>
  <c r="G66" i="12"/>
  <c r="M66" i="12" s="1"/>
  <c r="M65" i="12" s="1"/>
  <c r="I66" i="12"/>
  <c r="K66" i="12"/>
  <c r="K65" i="12" s="1"/>
  <c r="O66" i="12"/>
  <c r="Q66" i="12"/>
  <c r="Q65" i="12" s="1"/>
  <c r="V66" i="12"/>
  <c r="V65" i="12" s="1"/>
  <c r="G72" i="12"/>
  <c r="G73" i="12"/>
  <c r="M73" i="12" s="1"/>
  <c r="I73" i="12"/>
  <c r="K73" i="12"/>
  <c r="O73" i="12"/>
  <c r="O72" i="12" s="1"/>
  <c r="Q73" i="12"/>
  <c r="Q72" i="12" s="1"/>
  <c r="V73" i="12"/>
  <c r="V72" i="12" s="1"/>
  <c r="G75" i="12"/>
  <c r="M75" i="12" s="1"/>
  <c r="I75" i="12"/>
  <c r="I72" i="12" s="1"/>
  <c r="K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9" i="12"/>
  <c r="I79" i="12"/>
  <c r="K79" i="12"/>
  <c r="K72" i="12" s="1"/>
  <c r="M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G89" i="12"/>
  <c r="M89" i="12" s="1"/>
  <c r="M88" i="12" s="1"/>
  <c r="I89" i="12"/>
  <c r="I88" i="12" s="1"/>
  <c r="K89" i="12"/>
  <c r="K88" i="12" s="1"/>
  <c r="O89" i="12"/>
  <c r="O88" i="12" s="1"/>
  <c r="Q89" i="12"/>
  <c r="Q88" i="12" s="1"/>
  <c r="V89" i="12"/>
  <c r="G91" i="12"/>
  <c r="M91" i="12" s="1"/>
  <c r="I91" i="12"/>
  <c r="K91" i="12"/>
  <c r="O91" i="12"/>
  <c r="Q91" i="12"/>
  <c r="V91" i="12"/>
  <c r="V88" i="12" s="1"/>
  <c r="G92" i="12"/>
  <c r="G93" i="12"/>
  <c r="I93" i="12"/>
  <c r="K93" i="12"/>
  <c r="K92" i="12" s="1"/>
  <c r="M93" i="12"/>
  <c r="M92" i="12" s="1"/>
  <c r="O93" i="12"/>
  <c r="O92" i="12" s="1"/>
  <c r="Q93" i="12"/>
  <c r="Q92" i="12" s="1"/>
  <c r="V93" i="12"/>
  <c r="V92" i="12" s="1"/>
  <c r="G94" i="12"/>
  <c r="I94" i="12"/>
  <c r="I92" i="12" s="1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AE98" i="12"/>
  <c r="AF98" i="12"/>
  <c r="I20" i="1"/>
  <c r="I19" i="1"/>
  <c r="I18" i="1"/>
  <c r="I17" i="1"/>
  <c r="F43" i="1"/>
  <c r="G23" i="1" s="1"/>
  <c r="G43" i="1"/>
  <c r="G25" i="1" s="1"/>
  <c r="A25" i="1" s="1"/>
  <c r="A26" i="1" s="1"/>
  <c r="G26" i="1" s="1"/>
  <c r="H41" i="1"/>
  <c r="I41" i="1" s="1"/>
  <c r="H40" i="1"/>
  <c r="I55" i="1" l="1"/>
  <c r="J54" i="1" s="1"/>
  <c r="A23" i="1"/>
  <c r="A24" i="1" s="1"/>
  <c r="G24" i="1" s="1"/>
  <c r="A27" i="1" s="1"/>
  <c r="A29" i="1" s="1"/>
  <c r="G29" i="1" s="1"/>
  <c r="G27" i="1" s="1"/>
  <c r="G28" i="1"/>
  <c r="M72" i="12"/>
  <c r="M8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52" i="1" l="1"/>
  <c r="J51" i="1"/>
  <c r="J50" i="1"/>
  <c r="J53" i="1"/>
  <c r="J55" i="1"/>
  <c r="J39" i="1"/>
  <c r="J43" i="1" s="1"/>
  <c r="J42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<sst xmlns="http://schemas.openxmlformats.org/spreadsheetml/2006/main" count="467" uniqueCount="223">
  <si>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</si>
  <si>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</si>
  <si>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</si>
  <si>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</si>
  <si>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</si>
  <si>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</si>
  <si>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</si>
  <si>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</si>
  <si>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</si>
  <si>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</si>
  <si>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</si>
  <si>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</si>
  <si>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</si>
  <si>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</si>
  <si>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</si>
  <si>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</si>
  <si>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</si>
  <si>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</si>
  <si>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</si>
  <si>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</si>
  <si>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</si>
  <si>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</si>
  <si>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</si>
  <si>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</si>
  <si>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</si>
  <si>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</si>
  <si>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</si>
  <si>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</si>
  <si>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</si>
  <si>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</si>
  <si>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</si>
  <si>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</si>
  <si>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</si>
  <si>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</si>
  <si>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</si>
  <si>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</si>
  <si>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</si>
  <si>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</si>
  <si>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</si>
  <si>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</si>
  <si>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</si>
  <si>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</si>
  <si>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</si>
  <si>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2020221-040</t>
  </si>
  <si>
    <t xml:space="preserve">UZNATELNÉ - Sanační úpravy omítek sklepů </t>
  </si>
  <si>
    <t>30-4</t>
  </si>
  <si>
    <t>Kanovnický dům 30/4</t>
  </si>
  <si>
    <t>Objekt:</t>
  </si>
  <si>
    <t>Rozpočet:</t>
  </si>
  <si>
    <t>ing. Procházka</t>
  </si>
  <si>
    <t>2020-221</t>
  </si>
  <si>
    <t>Jánská ul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</si>
  <si>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</si>
  <si>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</si>
  <si>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</si>
  <si>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</si>
  <si>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</si>
  <si>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</si>
  <si>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</si>
  <si>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</si>
  <si>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</si>
  <si>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</si>
  <si>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</si>
  <si>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</si>
  <si>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</si>
  <si>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</si>
  <si>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</si>
  <si>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</si>
  <si>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</si>
  <si>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</si>
  <si>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</si>
  <si>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</si>
  <si>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</si>
  <si>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</si>
  <si>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</si>
  <si>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</si>
  <si>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</si>
  <si>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</si>
  <si>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</si>
  <si>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</si>
  <si>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</si>
  <si>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</si>
  <si>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</si>
  <si>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</si>
  <si>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</si>
  <si>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</si>
  <si>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</si>
  <si>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</si>
  <si>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</si>
  <si>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</si>
  <si>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</si>
  <si>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</si>
  <si>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</si>
  <si>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</si>
  <si>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</si>
  <si>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</si>
  <si>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289201211R00</t>
  </si>
  <si>
    <t>Vyklínování uvolněných kamenů ve zdivu Vyklínování uvol. kamenů, lomový kámen hrubý</t>
  </si>
  <si>
    <t>m2</t>
  </si>
  <si>
    <t>800-2</t>
  </si>
  <si>
    <t>RTS 21/ I</t>
  </si>
  <si>
    <t>Indiv</t>
  </si>
  <si>
    <t>Práce</t>
  </si>
  <si>
    <t>POL1_1</t>
  </si>
  <si>
    <t>pro spárování aktivovanou maltou, úlomky kamene popřípadě cihel,</t>
  </si>
  <si>
    <t>SPI</t>
  </si>
  <si>
    <t xml:space="preserve">;předpoklad do 5% z celkové opravované </t>
  </si>
  <si>
    <t>VV</t>
  </si>
  <si>
    <t>;plochy</t>
  </si>
  <si>
    <t>(80,005+52,9252)*0,05</t>
  </si>
  <si>
    <t>289474221R00</t>
  </si>
  <si>
    <t>Spárování zdiva, kleneb a stěn do hl. 3 cm Spár.zdiva z lom.kamene hl.do 3 cm</t>
  </si>
  <si>
    <t>aktivovanou maltou,</t>
  </si>
  <si>
    <t>289902111R00</t>
  </si>
  <si>
    <t>Otlučení omítek nebo odsekání vrstev betonu Otlučení nebo odsekání omítek stěn</t>
  </si>
  <si>
    <t xml:space="preserve">;šetrné ruční otlučení omítek na kamenném </t>
  </si>
  <si>
    <t xml:space="preserve">;zdivu </t>
  </si>
  <si>
    <t>;místn,011</t>
  </si>
  <si>
    <t>2,35*4,25</t>
  </si>
  <si>
    <t>2,35*4,30</t>
  </si>
  <si>
    <t>1,05*0,45*2</t>
  </si>
  <si>
    <t>1,40*0,30*2</t>
  </si>
  <si>
    <t>1,95*0,30*2</t>
  </si>
  <si>
    <t>0,90*3,90</t>
  </si>
  <si>
    <t>0,90*(2,65+1,4)</t>
  </si>
  <si>
    <t>-0,45*0,45</t>
  </si>
  <si>
    <t>-1,4*0,90</t>
  </si>
  <si>
    <t>;místn,010</t>
  </si>
  <si>
    <t>1,80*(3,1+3,1+1+1,2+2,1)</t>
  </si>
  <si>
    <t>-1,20*(1,4+1,95)*0,5</t>
  </si>
  <si>
    <t>-1,05*1,80</t>
  </si>
  <si>
    <t>;místn,009</t>
  </si>
  <si>
    <t>1,85*(4,0+4,0+1,05+0,6+1,05+0,6+3,45)</t>
  </si>
  <si>
    <t>2,55*(0,55+0,55+3,45+1,05)</t>
  </si>
  <si>
    <t>-1,15*(1,35+1,5)*0,5*2</t>
  </si>
  <si>
    <t>-0,90*2,25</t>
  </si>
  <si>
    <t>289902211R00</t>
  </si>
  <si>
    <t>Otlučení omítek nebo odsekání vrstev betonu Otlučení nebo odsekání omítek líce kleneb</t>
  </si>
  <si>
    <t>;šetrné ruční otlučení kamenných kleneb, stropů</t>
  </si>
  <si>
    <t>(3,14*4,25*0,5)*(2,65+1,40)</t>
  </si>
  <si>
    <t>(3,14*1,55*0,5)*1,05</t>
  </si>
  <si>
    <t>(3,14*1,40*0,5)*0,6*2</t>
  </si>
  <si>
    <t>(3,14*2,20*0,35)*2,10</t>
  </si>
  <si>
    <t>(3,14*1,20*0,35)*0,6</t>
  </si>
  <si>
    <t>(3,14*1,05*0,50)*4,0</t>
  </si>
  <si>
    <t>(3,14*1,15*0,50)*0,6</t>
  </si>
  <si>
    <t>(3,14*1,05*0,55)*3,45</t>
  </si>
  <si>
    <t>(3,14*1,05*0,50)*0,55</t>
  </si>
  <si>
    <t>289904121R00</t>
  </si>
  <si>
    <t>Vysekání spojovací hmoty ze spár hl. od 0 do 30 mm Vysekání spár do hl. 3 cm zdiva z lom.kamene hrub.</t>
  </si>
  <si>
    <t>a jejich vyčištění, stěn i kleneb,</t>
  </si>
  <si>
    <t>;ruční vyškrabání spár špachtlí (škrabákem)</t>
  </si>
  <si>
    <t xml:space="preserve">;včetně vyčištění spár </t>
  </si>
  <si>
    <t>80,005+52,9252</t>
  </si>
  <si>
    <t>610411130R00</t>
  </si>
  <si>
    <t>Nátěr ochranný, konzervační, proti plísni na zdivu kamenném</t>
  </si>
  <si>
    <t>Vlastní</t>
  </si>
  <si>
    <t>;náhradní položka-nátěry vč,penetrace podkladu</t>
  </si>
  <si>
    <t>;před aplikací a objednáním nátěrů nutno typ</t>
  </si>
  <si>
    <t xml:space="preserve">;nátěru a způsob nanesení na plochy upřesnit </t>
  </si>
  <si>
    <t xml:space="preserve">;na stavbě </t>
  </si>
  <si>
    <t>627452141R00</t>
  </si>
  <si>
    <t>Spárování maltou cementovou zapuštěné rovné_x000D_
 Spárování zapušt. rovné, kleneb z cihel a kamene</t>
  </si>
  <si>
    <t>801-1</t>
  </si>
  <si>
    <t>938902123R00</t>
  </si>
  <si>
    <t>Čištění Čištění ploch, konstrukcí z kamene ocel. kartáči</t>
  </si>
  <si>
    <t>801-5</t>
  </si>
  <si>
    <t>941955001R00</t>
  </si>
  <si>
    <t>Lešení lehké pracovní pomocné Lešení lehké pomocné, výška podlahy do 1,2 m</t>
  </si>
  <si>
    <t>800-3</t>
  </si>
  <si>
    <t>;lešení pro otlučení omítek, vyškrabání</t>
  </si>
  <si>
    <t>;spár kamenných kleneb a kamen,zdiva</t>
  </si>
  <si>
    <t xml:space="preserve">;a jejich nové vyspárování a ošetření </t>
  </si>
  <si>
    <t xml:space="preserve">;opravovaných ploch </t>
  </si>
  <si>
    <t>9,5+6,5+17</t>
  </si>
  <si>
    <t>979017111R00</t>
  </si>
  <si>
    <t xml:space="preserve">Svislé přemístění suti k místu nakládky Svislé přemístění suti nošením na H do 3,5 m </t>
  </si>
  <si>
    <t>t</t>
  </si>
  <si>
    <t>nebo vybouraných hmot nošením nebo přehazováním k místu nakládky přístupnému normálním dopravním prostředkům,</t>
  </si>
  <si>
    <t>979081111R00</t>
  </si>
  <si>
    <t xml:space="preserve">Odvoz suti a vybouraných hmot na skládku Odvoz suti a vybour. hmot na skládku do 1 km </t>
  </si>
  <si>
    <t>801-3</t>
  </si>
  <si>
    <t>979081121R00</t>
  </si>
  <si>
    <t xml:space="preserve">Odvoz suti a vybouraných hmot na skládku Příplatek k odvozu za každý další 1 km </t>
  </si>
  <si>
    <t>979087213R00</t>
  </si>
  <si>
    <t xml:space="preserve">Nakládání na dopravní prostředky Nakládání vybouraných hmot na dopravní prostředky </t>
  </si>
  <si>
    <t>822-1</t>
  </si>
  <si>
    <t>pro vodorovnou dopravu</t>
  </si>
  <si>
    <t>979087311R00</t>
  </si>
  <si>
    <t xml:space="preserve">Vodorovné přemístění suti nošením k místu nakládky Vodorovné přemístění suti nošením do 10 m </t>
  </si>
  <si>
    <t>nebo vybouraných hmot nošením nebo přehazováním k místu nakládky přístupnému normálním dopravním prostředkům do 10 m,</t>
  </si>
  <si>
    <t>979087391R00</t>
  </si>
  <si>
    <t xml:space="preserve">Vodorovné přemístění suti nošením k místu nakládky Příplatek za nošení suti každých dalších 10 m </t>
  </si>
  <si>
    <t>979091195R00</t>
  </si>
  <si>
    <t xml:space="preserve">Příplatek za vodorovné přemíst. hmot při rekonst. </t>
  </si>
  <si>
    <t>979093111R00</t>
  </si>
  <si>
    <t xml:space="preserve">Uložení suti na skládku Uložení suti na skládku bez zhutnění </t>
  </si>
  <si>
    <t>800-6</t>
  </si>
  <si>
    <t>s hrubým urovnáním,</t>
  </si>
  <si>
    <t>979094211R00</t>
  </si>
  <si>
    <t xml:space="preserve">Nakládání nebo překládání vybourané suti </t>
  </si>
  <si>
    <t>979999996R00</t>
  </si>
  <si>
    <t xml:space="preserve">Poplatek za skládku Poplatek za skládku suti a vybouraných hmot </t>
  </si>
  <si>
    <t>RTS 10/ I</t>
  </si>
  <si>
    <t>999281111R00</t>
  </si>
  <si>
    <t xml:space="preserve">Přesun hmot pro opravy a údržbu objektů pro opravy a údržbu dosavadních objektů včetně vnějších plášťů_x000D_
 Přesun hmot pro opravy a údržbu do výšky 25 m </t>
  </si>
  <si>
    <t>801-4</t>
  </si>
  <si>
    <t>oborů 801, 803, 811 a 812</t>
  </si>
  <si>
    <t>999281197R00</t>
  </si>
  <si>
    <t>Přesun hmot, opravy a údržba,příplatek za pracnost provedení na památkově chráněném objektu</t>
  </si>
  <si>
    <t>VRN1</t>
  </si>
  <si>
    <t>Oborová přirážka</t>
  </si>
  <si>
    <t>Soubor</t>
  </si>
  <si>
    <t>VRN</t>
  </si>
  <si>
    <t>POL99_8</t>
  </si>
  <si>
    <t>VRN2</t>
  </si>
  <si>
    <t>Přesun stavebních kapacit</t>
  </si>
  <si>
    <t>VRN3</t>
  </si>
  <si>
    <t>Mimostaveništní doprava</t>
  </si>
  <si>
    <t>005121R</t>
  </si>
  <si>
    <t>Zařízení staveniště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</si>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</sst>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63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4176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SUMIF(F50:F54,A16,I50:I54)+SUMIF(F50:F54,"PSU",I50:I54)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SUMIF(F50:F54,A17,I50:I54)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SUMIF(F50:F54,A18,I50:I54)</f>
        <v>0</v>
      </c>
      <c r="J18" s="85"/>
    </row>
    <row r="19" spans="1:10" ht="23.25" customHeight="1" x14ac:dyDescent="0.2">
      <c r="A19" s="196" t="s">
        <v>66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SUMIF(F50:F54,A19,I50:I54)</f>
        <v>0</v>
      </c>
      <c r="J19" s="85"/>
    </row>
    <row r="20" spans="1:10" ht="23.25" customHeight="1" x14ac:dyDescent="0.2">
      <c r="A20" s="196" t="s">
        <v>67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SUMIF(F50:F54,A20,I50:I54)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'30-4 2020221-040 Pol'!AE98</f>
        <v>0</v>
      </c>
      <c r="G39" s="150">
        <f>'30-4 2020221-040 Pol'!AF98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'30-4 2020221-040 Pol'!AE98</f>
        <v>0</v>
      </c>
      <c r="G41" s="156">
        <f>'30-4 2020221-040 Pol'!AF98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'30-4 2020221-040 Pol'!AE98</f>
        <v>0</v>
      </c>
      <c r="G42" s="151">
        <f>'30-4 2020221-040 Pol'!AF98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'30-4 2020221-040 Pol'!G8</f>
        <v>0</v>
      </c>
      <c r="J50" s="190" t="str">
        <f>IF(I55=0,"",I50/I55*100)</f>
        <v/>
      </c>
    </row>
    <row r="51" spans="1:10" ht="36.75" customHeight="1" x14ac:dyDescent="0.2">
      <c r="A51" s="179"/>
      <c r="B51" s="184" t="s">
        <v>60</v>
      </c>
      <c r="C51" s="185" t="s">
        <v>61</v>
      </c>
      <c r="D51" s="186"/>
      <c r="E51" s="186"/>
      <c r="F51" s="192" t="s">
        <v>24</v>
      </c>
      <c r="G51" s="193"/>
      <c r="H51" s="193"/>
      <c r="I51" s="193">
        <f>'30-4 2020221-040 Pol'!G65</f>
        <v>0</v>
      </c>
      <c r="J51" s="190" t="str">
        <f>IF(I55=0,"",I51/I55*100)</f>
        <v/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'30-4 2020221-040 Pol'!G72</f>
        <v>0</v>
      </c>
      <c r="J52" s="190" t="str">
        <f>IF(I55=0,"",I52/I55*100)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'30-4 2020221-040 Pol'!G88</f>
        <v>0</v>
      </c>
      <c r="J53" s="190" t="str">
        <f>IF(I55=0,"",I53/I55*100)</f>
        <v/>
      </c>
    </row>
    <row r="54" spans="1:10" ht="36.75" customHeight="1" x14ac:dyDescent="0.2">
      <c r="A54" s="179"/>
      <c r="B54" s="184" t="s">
        <v>66</v>
      </c>
      <c r="C54" s="185" t="s">
        <v>27</v>
      </c>
      <c r="D54" s="186"/>
      <c r="E54" s="186"/>
      <c r="F54" s="192" t="s">
        <v>66</v>
      </c>
      <c r="G54" s="193"/>
      <c r="H54" s="193"/>
      <c r="I54" s="193">
        <f>'30-4 2020221-040 Pol'!G92</f>
        <v>0</v>
      </c>
      <c r="J54" s="190" t="str">
        <f>IF(I55=0,"",I54/I55*100)</f>
        <v/>
      </c>
    </row>
    <row r="55" spans="1:10" ht="25.5" customHeight="1" x14ac:dyDescent="0.2">
      <c r="A55" s="180"/>
      <c r="B55" s="187" t="s">
        <v>1</v>
      </c>
      <c r="C55" s="188"/>
      <c r="D55" s="189"/>
      <c r="E55" s="189"/>
      <c r="F55" s="194"/>
      <c r="G55" s="195"/>
      <c r="H55" s="195"/>
      <c r="I55" s="195">
        <f>SUM(I50:I54)</f>
        <v>0</v>
      </c>
      <c r="J55" s="191">
        <f>SUM(J50:J54)</f>
        <v>0</v>
      </c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  <row r="58" spans="1:10" x14ac:dyDescent="0.2">
      <c r="F58" s="135"/>
      <c r="G58" s="135"/>
      <c r="H58" s="135"/>
      <c r="I58" s="135"/>
      <c r="J58" s="136"/>
    </row>
  </sheetData>
  <sheetProtection password="C63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63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68</v>
      </c>
      <c r="B1" s="197"/>
      <c r="C1" s="197"/>
      <c r="D1" s="197"/>
      <c r="E1" s="197"/>
      <c r="F1" s="197"/>
      <c r="G1" s="197"/>
      <c r="AG1" t="s">
        <v>69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70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70</v>
      </c>
      <c r="AG3" t="s">
        <v>71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72</v>
      </c>
    </row>
    <row r="5" spans="1:60" x14ac:dyDescent="0.2">
      <c r="D5" s="10"/>
    </row>
    <row r="6" spans="1:60" ht="38.25" x14ac:dyDescent="0.2">
      <c r="A6" s="208" t="s">
        <v>73</v>
      </c>
      <c r="B6" s="210" t="s">
        <v>74</v>
      </c>
      <c r="C6" s="210" t="s">
        <v>75</v>
      </c>
      <c r="D6" s="209" t="s">
        <v>76</v>
      </c>
      <c r="E6" s="208" t="s">
        <v>77</v>
      </c>
      <c r="F6" s="207" t="s">
        <v>78</v>
      </c>
      <c r="G6" s="208" t="s">
        <v>29</v>
      </c>
      <c r="H6" s="211" t="s">
        <v>30</v>
      </c>
      <c r="I6" s="211" t="s">
        <v>79</v>
      </c>
      <c r="J6" s="211" t="s">
        <v>31</v>
      </c>
      <c r="K6" s="211" t="s">
        <v>80</v>
      </c>
      <c r="L6" s="211" t="s">
        <v>81</v>
      </c>
      <c r="M6" s="211" t="s">
        <v>82</v>
      </c>
      <c r="N6" s="211" t="s">
        <v>83</v>
      </c>
      <c r="O6" s="211" t="s">
        <v>84</v>
      </c>
      <c r="P6" s="211" t="s">
        <v>85</v>
      </c>
      <c r="Q6" s="211" t="s">
        <v>86</v>
      </c>
      <c r="R6" s="211" t="s">
        <v>87</v>
      </c>
      <c r="S6" s="211" t="s">
        <v>88</v>
      </c>
      <c r="T6" s="211" t="s">
        <v>89</v>
      </c>
      <c r="U6" s="211" t="s">
        <v>90</v>
      </c>
      <c r="V6" s="211" t="s">
        <v>91</v>
      </c>
      <c r="W6" s="211" t="s">
        <v>92</v>
      </c>
      <c r="X6" s="211" t="s">
        <v>93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94</v>
      </c>
      <c r="B8" s="226" t="s">
        <v>58</v>
      </c>
      <c r="C8" s="248" t="s">
        <v>59</v>
      </c>
      <c r="D8" s="227"/>
      <c r="E8" s="228"/>
      <c r="F8" s="229"/>
      <c r="G8" s="229">
        <f>SUMIF(AG9:AG64,"&lt;&gt;NOR",G9:G64)</f>
        <v>0</v>
      </c>
      <c r="H8" s="229"/>
      <c r="I8" s="229">
        <f>SUM(I9:I64)</f>
        <v>0</v>
      </c>
      <c r="J8" s="229"/>
      <c r="K8" s="229">
        <f>SUM(K9:K64)</f>
        <v>0</v>
      </c>
      <c r="L8" s="229"/>
      <c r="M8" s="229">
        <f>SUM(M9:M64)</f>
        <v>0</v>
      </c>
      <c r="N8" s="229"/>
      <c r="O8" s="229">
        <f>SUM(O9:O64)</f>
        <v>0</v>
      </c>
      <c r="P8" s="229"/>
      <c r="Q8" s="229">
        <f>SUM(Q9:Q64)</f>
        <v>0</v>
      </c>
      <c r="R8" s="229"/>
      <c r="S8" s="229"/>
      <c r="T8" s="230"/>
      <c r="U8" s="224"/>
      <c r="V8" s="224">
        <f>SUM(V9:V64)</f>
        <v>416.50999999999993</v>
      </c>
      <c r="W8" s="224"/>
      <c r="X8" s="224"/>
      <c r="AG8" t="s">
        <v>95</v>
      </c>
    </row>
    <row r="9" spans="1:60" ht="22.5" outlineLevel="1" x14ac:dyDescent="0.2">
      <c r="A9" s="231">
        <v>1</v>
      </c>
      <c r="B9" s="232" t="s">
        <v>96</v>
      </c>
      <c r="C9" s="249" t="s">
        <v>97</v>
      </c>
      <c r="D9" s="233" t="s">
        <v>98</v>
      </c>
      <c r="E9" s="234">
        <v>6.6464999999999996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99</v>
      </c>
      <c r="S9" s="236" t="s">
        <v>100</v>
      </c>
      <c r="T9" s="237" t="s">
        <v>101</v>
      </c>
      <c r="U9" s="221">
        <v>0.97499999999999998</v>
      </c>
      <c r="V9" s="221">
        <f>ROUND(E9*U9,2)</f>
        <v>6.48</v>
      </c>
      <c r="W9" s="221"/>
      <c r="X9" s="221" t="s">
        <v>102</v>
      </c>
      <c r="Y9" s="212"/>
      <c r="Z9" s="212"/>
      <c r="AA9" s="212"/>
      <c r="AB9" s="212"/>
      <c r="AC9" s="212"/>
      <c r="AD9" s="212"/>
      <c r="AE9" s="212"/>
      <c r="AF9" s="212"/>
      <c r="AG9" s="212" t="s">
        <v>103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0" t="s">
        <v>104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105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1" t="s">
        <v>106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107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1" t="s">
        <v>108</v>
      </c>
      <c r="D12" s="222"/>
      <c r="E12" s="223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107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1" t="s">
        <v>109</v>
      </c>
      <c r="D13" s="222"/>
      <c r="E13" s="223">
        <v>6.65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107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1">
        <v>2</v>
      </c>
      <c r="B14" s="232" t="s">
        <v>110</v>
      </c>
      <c r="C14" s="249" t="s">
        <v>111</v>
      </c>
      <c r="D14" s="233" t="s">
        <v>98</v>
      </c>
      <c r="E14" s="234">
        <v>80.004999999999995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6" t="s">
        <v>99</v>
      </c>
      <c r="S14" s="236" t="s">
        <v>100</v>
      </c>
      <c r="T14" s="237" t="s">
        <v>101</v>
      </c>
      <c r="U14" s="221">
        <v>0.41</v>
      </c>
      <c r="V14" s="221">
        <f>ROUND(E14*U14,2)</f>
        <v>32.799999999999997</v>
      </c>
      <c r="W14" s="221"/>
      <c r="X14" s="221" t="s">
        <v>102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103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0" t="s">
        <v>112</v>
      </c>
      <c r="D15" s="238"/>
      <c r="E15" s="238"/>
      <c r="F15" s="238"/>
      <c r="G15" s="238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105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1">
        <v>3</v>
      </c>
      <c r="B16" s="232" t="s">
        <v>113</v>
      </c>
      <c r="C16" s="249" t="s">
        <v>114</v>
      </c>
      <c r="D16" s="233" t="s">
        <v>98</v>
      </c>
      <c r="E16" s="234">
        <v>80.004999999999995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6" t="s">
        <v>99</v>
      </c>
      <c r="S16" s="236" t="s">
        <v>100</v>
      </c>
      <c r="T16" s="237" t="s">
        <v>101</v>
      </c>
      <c r="U16" s="221">
        <v>1.006</v>
      </c>
      <c r="V16" s="221">
        <f>ROUND(E16*U16,2)</f>
        <v>80.489999999999995</v>
      </c>
      <c r="W16" s="221"/>
      <c r="X16" s="221" t="s">
        <v>102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103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1" t="s">
        <v>115</v>
      </c>
      <c r="D17" s="222"/>
      <c r="E17" s="223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107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1" t="s">
        <v>116</v>
      </c>
      <c r="D18" s="222"/>
      <c r="E18" s="223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107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1" t="s">
        <v>117</v>
      </c>
      <c r="D19" s="222"/>
      <c r="E19" s="223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107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1" t="s">
        <v>118</v>
      </c>
      <c r="D20" s="222"/>
      <c r="E20" s="223">
        <v>9.99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107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1" t="s">
        <v>119</v>
      </c>
      <c r="D21" s="222"/>
      <c r="E21" s="223">
        <v>10.11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107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1" t="s">
        <v>120</v>
      </c>
      <c r="D22" s="222"/>
      <c r="E22" s="223">
        <v>0.95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107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1" t="s">
        <v>121</v>
      </c>
      <c r="D23" s="222"/>
      <c r="E23" s="223">
        <v>0.84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107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1" t="s">
        <v>122</v>
      </c>
      <c r="D24" s="222"/>
      <c r="E24" s="223">
        <v>1.17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107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1" t="s">
        <v>123</v>
      </c>
      <c r="D25" s="222"/>
      <c r="E25" s="223">
        <v>3.51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107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1" t="s">
        <v>124</v>
      </c>
      <c r="D26" s="222"/>
      <c r="E26" s="223">
        <v>3.65</v>
      </c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107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1" t="s">
        <v>125</v>
      </c>
      <c r="D27" s="222"/>
      <c r="E27" s="223">
        <v>-0.2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107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1" t="s">
        <v>126</v>
      </c>
      <c r="D28" s="222"/>
      <c r="E28" s="223">
        <v>-1.26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107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1" t="s">
        <v>127</v>
      </c>
      <c r="D29" s="222"/>
      <c r="E29" s="223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107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1" t="s">
        <v>128</v>
      </c>
      <c r="D30" s="222"/>
      <c r="E30" s="223">
        <v>18.899999999999999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107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1" t="s">
        <v>129</v>
      </c>
      <c r="D31" s="222"/>
      <c r="E31" s="223">
        <v>-2.0099999999999998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107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1" t="s">
        <v>130</v>
      </c>
      <c r="D32" s="222"/>
      <c r="E32" s="223">
        <v>-1.89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107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1" t="s">
        <v>131</v>
      </c>
      <c r="D33" s="222"/>
      <c r="E33" s="223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107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1" t="s">
        <v>132</v>
      </c>
      <c r="D34" s="222"/>
      <c r="E34" s="223">
        <v>27.29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107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1" t="s">
        <v>133</v>
      </c>
      <c r="D35" s="222"/>
      <c r="E35" s="223">
        <v>14.28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107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1" t="s">
        <v>134</v>
      </c>
      <c r="D36" s="222"/>
      <c r="E36" s="223">
        <v>-3.28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107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1" t="s">
        <v>135</v>
      </c>
      <c r="D37" s="222"/>
      <c r="E37" s="223">
        <v>-2.02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107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31">
        <v>4</v>
      </c>
      <c r="B38" s="232" t="s">
        <v>136</v>
      </c>
      <c r="C38" s="249" t="s">
        <v>137</v>
      </c>
      <c r="D38" s="233" t="s">
        <v>98</v>
      </c>
      <c r="E38" s="234">
        <v>52.925199999999997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6" t="s">
        <v>99</v>
      </c>
      <c r="S38" s="236" t="s">
        <v>100</v>
      </c>
      <c r="T38" s="237" t="s">
        <v>101</v>
      </c>
      <c r="U38" s="221">
        <v>1.129</v>
      </c>
      <c r="V38" s="221">
        <f>ROUND(E38*U38,2)</f>
        <v>59.75</v>
      </c>
      <c r="W38" s="221"/>
      <c r="X38" s="221" t="s">
        <v>102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103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1" t="s">
        <v>138</v>
      </c>
      <c r="D39" s="222"/>
      <c r="E39" s="223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107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1" t="s">
        <v>117</v>
      </c>
      <c r="D40" s="222"/>
      <c r="E40" s="223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107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1" t="s">
        <v>139</v>
      </c>
      <c r="D41" s="222"/>
      <c r="E41" s="223">
        <v>27.02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107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1" t="s">
        <v>140</v>
      </c>
      <c r="D42" s="222"/>
      <c r="E42" s="223">
        <v>2.56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107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1" t="s">
        <v>141</v>
      </c>
      <c r="D43" s="222"/>
      <c r="E43" s="223">
        <v>2.64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107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1" t="s">
        <v>127</v>
      </c>
      <c r="D44" s="222"/>
      <c r="E44" s="223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107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1" t="s">
        <v>142</v>
      </c>
      <c r="D45" s="222"/>
      <c r="E45" s="223">
        <v>5.08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107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1" t="s">
        <v>143</v>
      </c>
      <c r="D46" s="222"/>
      <c r="E46" s="223">
        <v>0.79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107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1" t="s">
        <v>117</v>
      </c>
      <c r="D47" s="222"/>
      <c r="E47" s="223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107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1" t="s">
        <v>144</v>
      </c>
      <c r="D48" s="222"/>
      <c r="E48" s="223">
        <v>6.59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107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1" t="s">
        <v>145</v>
      </c>
      <c r="D49" s="222"/>
      <c r="E49" s="223">
        <v>1.08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107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1" t="s">
        <v>146</v>
      </c>
      <c r="D50" s="222"/>
      <c r="E50" s="223">
        <v>6.26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107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1" t="s">
        <v>147</v>
      </c>
      <c r="D51" s="222"/>
      <c r="E51" s="223">
        <v>0.91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107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31">
        <v>5</v>
      </c>
      <c r="B52" s="232" t="s">
        <v>148</v>
      </c>
      <c r="C52" s="249" t="s">
        <v>149</v>
      </c>
      <c r="D52" s="233" t="s">
        <v>98</v>
      </c>
      <c r="E52" s="234">
        <v>132.93020000000001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0</v>
      </c>
      <c r="O52" s="236">
        <f>ROUND(E52*N52,2)</f>
        <v>0</v>
      </c>
      <c r="P52" s="236">
        <v>0</v>
      </c>
      <c r="Q52" s="236">
        <f>ROUND(E52*P52,2)</f>
        <v>0</v>
      </c>
      <c r="R52" s="236" t="s">
        <v>99</v>
      </c>
      <c r="S52" s="236" t="s">
        <v>100</v>
      </c>
      <c r="T52" s="237" t="s">
        <v>101</v>
      </c>
      <c r="U52" s="221">
        <v>0.72899999999999998</v>
      </c>
      <c r="V52" s="221">
        <f>ROUND(E52*U52,2)</f>
        <v>96.91</v>
      </c>
      <c r="W52" s="221"/>
      <c r="X52" s="221" t="s">
        <v>102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103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0" t="s">
        <v>150</v>
      </c>
      <c r="D53" s="238"/>
      <c r="E53" s="238"/>
      <c r="F53" s="238"/>
      <c r="G53" s="238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105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1" t="s">
        <v>151</v>
      </c>
      <c r="D54" s="222"/>
      <c r="E54" s="223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107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1" t="s">
        <v>152</v>
      </c>
      <c r="D55" s="222"/>
      <c r="E55" s="223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107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1" t="s">
        <v>153</v>
      </c>
      <c r="D56" s="222"/>
      <c r="E56" s="223">
        <v>132.93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107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31">
        <v>6</v>
      </c>
      <c r="B57" s="232" t="s">
        <v>154</v>
      </c>
      <c r="C57" s="249" t="s">
        <v>155</v>
      </c>
      <c r="D57" s="233" t="s">
        <v>98</v>
      </c>
      <c r="E57" s="234">
        <v>132.93020000000001</v>
      </c>
      <c r="F57" s="235"/>
      <c r="G57" s="236">
        <f>ROUND(E57*F57,2)</f>
        <v>0</v>
      </c>
      <c r="H57" s="235"/>
      <c r="I57" s="236">
        <f>ROUND(E57*H57,2)</f>
        <v>0</v>
      </c>
      <c r="J57" s="235"/>
      <c r="K57" s="236">
        <f>ROUND(E57*J57,2)</f>
        <v>0</v>
      </c>
      <c r="L57" s="236">
        <v>21</v>
      </c>
      <c r="M57" s="236">
        <f>G57*(1+L57/100)</f>
        <v>0</v>
      </c>
      <c r="N57" s="236">
        <v>0</v>
      </c>
      <c r="O57" s="236">
        <f>ROUND(E57*N57,2)</f>
        <v>0</v>
      </c>
      <c r="P57" s="236">
        <v>0</v>
      </c>
      <c r="Q57" s="236">
        <f>ROUND(E57*P57,2)</f>
        <v>0</v>
      </c>
      <c r="R57" s="236"/>
      <c r="S57" s="236" t="s">
        <v>156</v>
      </c>
      <c r="T57" s="237" t="s">
        <v>101</v>
      </c>
      <c r="U57" s="221">
        <v>0</v>
      </c>
      <c r="V57" s="221">
        <f>ROUND(E57*U57,2)</f>
        <v>0</v>
      </c>
      <c r="W57" s="221"/>
      <c r="X57" s="221" t="s">
        <v>102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103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1" t="s">
        <v>157</v>
      </c>
      <c r="D58" s="222"/>
      <c r="E58" s="223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107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1" t="s">
        <v>158</v>
      </c>
      <c r="D59" s="222"/>
      <c r="E59" s="223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107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1" t="s">
        <v>159</v>
      </c>
      <c r="D60" s="222"/>
      <c r="E60" s="223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107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1" t="s">
        <v>160</v>
      </c>
      <c r="D61" s="222"/>
      <c r="E61" s="223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107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1" t="s">
        <v>153</v>
      </c>
      <c r="D62" s="222"/>
      <c r="E62" s="223">
        <v>132.93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107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39">
        <v>7</v>
      </c>
      <c r="B63" s="240" t="s">
        <v>161</v>
      </c>
      <c r="C63" s="252" t="s">
        <v>162</v>
      </c>
      <c r="D63" s="241" t="s">
        <v>98</v>
      </c>
      <c r="E63" s="242">
        <v>52.925199999999997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4">
        <v>0</v>
      </c>
      <c r="O63" s="244">
        <f>ROUND(E63*N63,2)</f>
        <v>0</v>
      </c>
      <c r="P63" s="244">
        <v>0</v>
      </c>
      <c r="Q63" s="244">
        <f>ROUND(E63*P63,2)</f>
        <v>0</v>
      </c>
      <c r="R63" s="244" t="s">
        <v>163</v>
      </c>
      <c r="S63" s="244" t="s">
        <v>100</v>
      </c>
      <c r="T63" s="245" t="s">
        <v>101</v>
      </c>
      <c r="U63" s="221">
        <v>0.88100000000000001</v>
      </c>
      <c r="V63" s="221">
        <f>ROUND(E63*U63,2)</f>
        <v>46.63</v>
      </c>
      <c r="W63" s="221"/>
      <c r="X63" s="221" t="s">
        <v>102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103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9">
        <v>8</v>
      </c>
      <c r="B64" s="240" t="s">
        <v>164</v>
      </c>
      <c r="C64" s="252" t="s">
        <v>165</v>
      </c>
      <c r="D64" s="241" t="s">
        <v>98</v>
      </c>
      <c r="E64" s="242">
        <v>132.93020000000001</v>
      </c>
      <c r="F64" s="243"/>
      <c r="G64" s="244">
        <f>ROUND(E64*F64,2)</f>
        <v>0</v>
      </c>
      <c r="H64" s="243"/>
      <c r="I64" s="244">
        <f>ROUND(E64*H64,2)</f>
        <v>0</v>
      </c>
      <c r="J64" s="243"/>
      <c r="K64" s="244">
        <f>ROUND(E64*J64,2)</f>
        <v>0</v>
      </c>
      <c r="L64" s="244">
        <v>21</v>
      </c>
      <c r="M64" s="244">
        <f>G64*(1+L64/100)</f>
        <v>0</v>
      </c>
      <c r="N64" s="244">
        <v>0</v>
      </c>
      <c r="O64" s="244">
        <f>ROUND(E64*N64,2)</f>
        <v>0</v>
      </c>
      <c r="P64" s="244">
        <v>0</v>
      </c>
      <c r="Q64" s="244">
        <f>ROUND(E64*P64,2)</f>
        <v>0</v>
      </c>
      <c r="R64" s="244" t="s">
        <v>166</v>
      </c>
      <c r="S64" s="244" t="s">
        <v>100</v>
      </c>
      <c r="T64" s="245" t="s">
        <v>101</v>
      </c>
      <c r="U64" s="221">
        <v>0.70299999999999996</v>
      </c>
      <c r="V64" s="221">
        <f>ROUND(E64*U64,2)</f>
        <v>93.45</v>
      </c>
      <c r="W64" s="221"/>
      <c r="X64" s="221" t="s">
        <v>102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103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">
      <c r="A65" s="225" t="s">
        <v>94</v>
      </c>
      <c r="B65" s="226" t="s">
        <v>60</v>
      </c>
      <c r="C65" s="248" t="s">
        <v>61</v>
      </c>
      <c r="D65" s="227"/>
      <c r="E65" s="228"/>
      <c r="F65" s="229"/>
      <c r="G65" s="229">
        <f>SUMIF(AG66:AG71,"&lt;&gt;NOR",G66:G71)</f>
        <v>0</v>
      </c>
      <c r="H65" s="229"/>
      <c r="I65" s="229">
        <f>SUM(I66:I71)</f>
        <v>0</v>
      </c>
      <c r="J65" s="229"/>
      <c r="K65" s="229">
        <f>SUM(K66:K71)</f>
        <v>0</v>
      </c>
      <c r="L65" s="229"/>
      <c r="M65" s="229">
        <f>SUM(M66:M71)</f>
        <v>0</v>
      </c>
      <c r="N65" s="229"/>
      <c r="O65" s="229">
        <f>SUM(O66:O71)</f>
        <v>0</v>
      </c>
      <c r="P65" s="229"/>
      <c r="Q65" s="229">
        <f>SUM(Q66:Q71)</f>
        <v>0</v>
      </c>
      <c r="R65" s="229"/>
      <c r="S65" s="229"/>
      <c r="T65" s="230"/>
      <c r="U65" s="224"/>
      <c r="V65" s="224">
        <f>SUM(V66:V71)</f>
        <v>5.84</v>
      </c>
      <c r="W65" s="224"/>
      <c r="X65" s="224"/>
      <c r="AG65" t="s">
        <v>95</v>
      </c>
    </row>
    <row r="66" spans="1:60" outlineLevel="1" x14ac:dyDescent="0.2">
      <c r="A66" s="231">
        <v>9</v>
      </c>
      <c r="B66" s="232" t="s">
        <v>167</v>
      </c>
      <c r="C66" s="249" t="s">
        <v>168</v>
      </c>
      <c r="D66" s="233" t="s">
        <v>98</v>
      </c>
      <c r="E66" s="234">
        <v>33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0</v>
      </c>
      <c r="O66" s="236">
        <f>ROUND(E66*N66,2)</f>
        <v>0</v>
      </c>
      <c r="P66" s="236">
        <v>0</v>
      </c>
      <c r="Q66" s="236">
        <f>ROUND(E66*P66,2)</f>
        <v>0</v>
      </c>
      <c r="R66" s="236" t="s">
        <v>169</v>
      </c>
      <c r="S66" s="236" t="s">
        <v>100</v>
      </c>
      <c r="T66" s="237" t="s">
        <v>101</v>
      </c>
      <c r="U66" s="221">
        <v>0.17699999999999999</v>
      </c>
      <c r="V66" s="221">
        <f>ROUND(E66*U66,2)</f>
        <v>5.84</v>
      </c>
      <c r="W66" s="221"/>
      <c r="X66" s="221" t="s">
        <v>102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103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1" t="s">
        <v>170</v>
      </c>
      <c r="D67" s="222"/>
      <c r="E67" s="223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107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1" t="s">
        <v>171</v>
      </c>
      <c r="D68" s="222"/>
      <c r="E68" s="223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107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1" t="s">
        <v>172</v>
      </c>
      <c r="D69" s="222"/>
      <c r="E69" s="223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107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1" t="s">
        <v>173</v>
      </c>
      <c r="D70" s="222"/>
      <c r="E70" s="223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107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1" t="s">
        <v>174</v>
      </c>
      <c r="D71" s="222"/>
      <c r="E71" s="223">
        <v>33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107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25" t="s">
        <v>94</v>
      </c>
      <c r="B72" s="226" t="s">
        <v>62</v>
      </c>
      <c r="C72" s="248" t="s">
        <v>63</v>
      </c>
      <c r="D72" s="227"/>
      <c r="E72" s="228"/>
      <c r="F72" s="229"/>
      <c r="G72" s="229">
        <f>SUMIF(AG73:AG87,"&lt;&gt;NOR",G73:G87)</f>
        <v>0</v>
      </c>
      <c r="H72" s="229"/>
      <c r="I72" s="229">
        <f>SUM(I73:I87)</f>
        <v>0</v>
      </c>
      <c r="J72" s="229"/>
      <c r="K72" s="229">
        <f>SUM(K73:K87)</f>
        <v>0</v>
      </c>
      <c r="L72" s="229"/>
      <c r="M72" s="229">
        <f>SUM(M73:M87)</f>
        <v>0</v>
      </c>
      <c r="N72" s="229"/>
      <c r="O72" s="229">
        <f>SUM(O73:O87)</f>
        <v>0</v>
      </c>
      <c r="P72" s="229"/>
      <c r="Q72" s="229">
        <f>SUM(Q73:Q87)</f>
        <v>0</v>
      </c>
      <c r="R72" s="229"/>
      <c r="S72" s="229"/>
      <c r="T72" s="230"/>
      <c r="U72" s="224"/>
      <c r="V72" s="224">
        <f>SUM(V73:V87)</f>
        <v>88.59</v>
      </c>
      <c r="W72" s="224"/>
      <c r="X72" s="224"/>
      <c r="AG72" t="s">
        <v>95</v>
      </c>
    </row>
    <row r="73" spans="1:60" outlineLevel="1" x14ac:dyDescent="0.2">
      <c r="A73" s="231">
        <v>10</v>
      </c>
      <c r="B73" s="232" t="s">
        <v>175</v>
      </c>
      <c r="C73" s="249" t="s">
        <v>176</v>
      </c>
      <c r="D73" s="233" t="s">
        <v>177</v>
      </c>
      <c r="E73" s="234">
        <v>10.50149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0</v>
      </c>
      <c r="O73" s="236">
        <f>ROUND(E73*N73,2)</f>
        <v>0</v>
      </c>
      <c r="P73" s="236">
        <v>0</v>
      </c>
      <c r="Q73" s="236">
        <f>ROUND(E73*P73,2)</f>
        <v>0</v>
      </c>
      <c r="R73" s="236" t="s">
        <v>99</v>
      </c>
      <c r="S73" s="236" t="s">
        <v>100</v>
      </c>
      <c r="T73" s="237" t="s">
        <v>101</v>
      </c>
      <c r="U73" s="221">
        <v>1.8160000000000001</v>
      </c>
      <c r="V73" s="221">
        <f>ROUND(E73*U73,2)</f>
        <v>19.07</v>
      </c>
      <c r="W73" s="221"/>
      <c r="X73" s="221" t="s">
        <v>102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103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0" t="s">
        <v>178</v>
      </c>
      <c r="D74" s="238"/>
      <c r="E74" s="238"/>
      <c r="F74" s="238"/>
      <c r="G74" s="238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105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46" t="str">
        <f>C74</f>
        <v>nebo vybouraných hmot nošením nebo přehazováním k místu nakládky přístupnému normálním dopravním prostředkům,</v>
      </c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39">
        <v>11</v>
      </c>
      <c r="B75" s="240" t="s">
        <v>179</v>
      </c>
      <c r="C75" s="252" t="s">
        <v>180</v>
      </c>
      <c r="D75" s="241" t="s">
        <v>177</v>
      </c>
      <c r="E75" s="242">
        <v>10.50149</v>
      </c>
      <c r="F75" s="243"/>
      <c r="G75" s="244">
        <f>ROUND(E75*F75,2)</f>
        <v>0</v>
      </c>
      <c r="H75" s="243"/>
      <c r="I75" s="244">
        <f>ROUND(E75*H75,2)</f>
        <v>0</v>
      </c>
      <c r="J75" s="243"/>
      <c r="K75" s="244">
        <f>ROUND(E75*J75,2)</f>
        <v>0</v>
      </c>
      <c r="L75" s="244">
        <v>21</v>
      </c>
      <c r="M75" s="244">
        <f>G75*(1+L75/100)</f>
        <v>0</v>
      </c>
      <c r="N75" s="244">
        <v>0</v>
      </c>
      <c r="O75" s="244">
        <f>ROUND(E75*N75,2)</f>
        <v>0</v>
      </c>
      <c r="P75" s="244">
        <v>0</v>
      </c>
      <c r="Q75" s="244">
        <f>ROUND(E75*P75,2)</f>
        <v>0</v>
      </c>
      <c r="R75" s="244" t="s">
        <v>181</v>
      </c>
      <c r="S75" s="244" t="s">
        <v>100</v>
      </c>
      <c r="T75" s="245" t="s">
        <v>101</v>
      </c>
      <c r="U75" s="221">
        <v>0.49</v>
      </c>
      <c r="V75" s="221">
        <f>ROUND(E75*U75,2)</f>
        <v>5.15</v>
      </c>
      <c r="W75" s="221"/>
      <c r="X75" s="221" t="s">
        <v>102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103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9">
        <v>12</v>
      </c>
      <c r="B76" s="240" t="s">
        <v>182</v>
      </c>
      <c r="C76" s="252" t="s">
        <v>183</v>
      </c>
      <c r="D76" s="241" t="s">
        <v>177</v>
      </c>
      <c r="E76" s="242">
        <v>147.02080000000001</v>
      </c>
      <c r="F76" s="243"/>
      <c r="G76" s="244">
        <f>ROUND(E76*F76,2)</f>
        <v>0</v>
      </c>
      <c r="H76" s="243"/>
      <c r="I76" s="244">
        <f>ROUND(E76*H76,2)</f>
        <v>0</v>
      </c>
      <c r="J76" s="243"/>
      <c r="K76" s="244">
        <f>ROUND(E76*J76,2)</f>
        <v>0</v>
      </c>
      <c r="L76" s="244">
        <v>21</v>
      </c>
      <c r="M76" s="244">
        <f>G76*(1+L76/100)</f>
        <v>0</v>
      </c>
      <c r="N76" s="244">
        <v>0</v>
      </c>
      <c r="O76" s="244">
        <f>ROUND(E76*N76,2)</f>
        <v>0</v>
      </c>
      <c r="P76" s="244">
        <v>0</v>
      </c>
      <c r="Q76" s="244">
        <f>ROUND(E76*P76,2)</f>
        <v>0</v>
      </c>
      <c r="R76" s="244" t="s">
        <v>181</v>
      </c>
      <c r="S76" s="244" t="s">
        <v>100</v>
      </c>
      <c r="T76" s="245" t="s">
        <v>101</v>
      </c>
      <c r="U76" s="221">
        <v>0</v>
      </c>
      <c r="V76" s="221">
        <f>ROUND(E76*U76,2)</f>
        <v>0</v>
      </c>
      <c r="W76" s="221"/>
      <c r="X76" s="221" t="s">
        <v>102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103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31">
        <v>13</v>
      </c>
      <c r="B77" s="232" t="s">
        <v>184</v>
      </c>
      <c r="C77" s="249" t="s">
        <v>185</v>
      </c>
      <c r="D77" s="233" t="s">
        <v>177</v>
      </c>
      <c r="E77" s="234">
        <v>10.50149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6">
        <v>0</v>
      </c>
      <c r="O77" s="236">
        <f>ROUND(E77*N77,2)</f>
        <v>0</v>
      </c>
      <c r="P77" s="236">
        <v>0</v>
      </c>
      <c r="Q77" s="236">
        <f>ROUND(E77*P77,2)</f>
        <v>0</v>
      </c>
      <c r="R77" s="236" t="s">
        <v>186</v>
      </c>
      <c r="S77" s="236" t="s">
        <v>100</v>
      </c>
      <c r="T77" s="237" t="s">
        <v>101</v>
      </c>
      <c r="U77" s="221">
        <v>0.68799999999999994</v>
      </c>
      <c r="V77" s="221">
        <f>ROUND(E77*U77,2)</f>
        <v>7.23</v>
      </c>
      <c r="W77" s="221"/>
      <c r="X77" s="221" t="s">
        <v>102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103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0" t="s">
        <v>187</v>
      </c>
      <c r="D78" s="238"/>
      <c r="E78" s="238"/>
      <c r="F78" s="238"/>
      <c r="G78" s="238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105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31">
        <v>14</v>
      </c>
      <c r="B79" s="232" t="s">
        <v>188</v>
      </c>
      <c r="C79" s="249" t="s">
        <v>189</v>
      </c>
      <c r="D79" s="233" t="s">
        <v>177</v>
      </c>
      <c r="E79" s="234">
        <v>10.50149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6">
        <v>0</v>
      </c>
      <c r="O79" s="236">
        <f>ROUND(E79*N79,2)</f>
        <v>0</v>
      </c>
      <c r="P79" s="236">
        <v>0</v>
      </c>
      <c r="Q79" s="236">
        <f>ROUND(E79*P79,2)</f>
        <v>0</v>
      </c>
      <c r="R79" s="236" t="s">
        <v>99</v>
      </c>
      <c r="S79" s="236" t="s">
        <v>100</v>
      </c>
      <c r="T79" s="237" t="s">
        <v>101</v>
      </c>
      <c r="U79" s="221">
        <v>0.752</v>
      </c>
      <c r="V79" s="221">
        <f>ROUND(E79*U79,2)</f>
        <v>7.9</v>
      </c>
      <c r="W79" s="221"/>
      <c r="X79" s="221" t="s">
        <v>102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103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0" t="s">
        <v>190</v>
      </c>
      <c r="D80" s="238"/>
      <c r="E80" s="238"/>
      <c r="F80" s="238"/>
      <c r="G80" s="238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105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46" t="str">
        <f>C80</f>
        <v>nebo vybouraných hmot nošením nebo přehazováním k místu nakládky přístupnému normálním dopravním prostředkům do 10 m,</v>
      </c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31">
        <v>15</v>
      </c>
      <c r="B81" s="232" t="s">
        <v>191</v>
      </c>
      <c r="C81" s="249" t="s">
        <v>192</v>
      </c>
      <c r="D81" s="233" t="s">
        <v>177</v>
      </c>
      <c r="E81" s="234">
        <v>115.51634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6">
        <v>0</v>
      </c>
      <c r="O81" s="236">
        <f>ROUND(E81*N81,2)</f>
        <v>0</v>
      </c>
      <c r="P81" s="236">
        <v>0</v>
      </c>
      <c r="Q81" s="236">
        <f>ROUND(E81*P81,2)</f>
        <v>0</v>
      </c>
      <c r="R81" s="236" t="s">
        <v>99</v>
      </c>
      <c r="S81" s="236" t="s">
        <v>100</v>
      </c>
      <c r="T81" s="237" t="s">
        <v>101</v>
      </c>
      <c r="U81" s="221">
        <v>0.36</v>
      </c>
      <c r="V81" s="221">
        <f>ROUND(E81*U81,2)</f>
        <v>41.59</v>
      </c>
      <c r="W81" s="221"/>
      <c r="X81" s="221" t="s">
        <v>102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103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0" t="s">
        <v>190</v>
      </c>
      <c r="D82" s="238"/>
      <c r="E82" s="238"/>
      <c r="F82" s="238"/>
      <c r="G82" s="238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105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46" t="str">
        <f>C82</f>
        <v>nebo vybouraných hmot nošením nebo přehazováním k místu nakládky přístupnému normálním dopravním prostředkům do 10 m,</v>
      </c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39">
        <v>16</v>
      </c>
      <c r="B83" s="240" t="s">
        <v>193</v>
      </c>
      <c r="C83" s="252" t="s">
        <v>194</v>
      </c>
      <c r="D83" s="241" t="s">
        <v>177</v>
      </c>
      <c r="E83" s="242">
        <v>10.50149</v>
      </c>
      <c r="F83" s="243"/>
      <c r="G83" s="244">
        <f>ROUND(E83*F83,2)</f>
        <v>0</v>
      </c>
      <c r="H83" s="243"/>
      <c r="I83" s="244">
        <f>ROUND(E83*H83,2)</f>
        <v>0</v>
      </c>
      <c r="J83" s="243"/>
      <c r="K83" s="244">
        <f>ROUND(E83*J83,2)</f>
        <v>0</v>
      </c>
      <c r="L83" s="244">
        <v>21</v>
      </c>
      <c r="M83" s="244">
        <f>G83*(1+L83/100)</f>
        <v>0</v>
      </c>
      <c r="N83" s="244">
        <v>0</v>
      </c>
      <c r="O83" s="244">
        <f>ROUND(E83*N83,2)</f>
        <v>0</v>
      </c>
      <c r="P83" s="244">
        <v>0</v>
      </c>
      <c r="Q83" s="244">
        <f>ROUND(E83*P83,2)</f>
        <v>0</v>
      </c>
      <c r="R83" s="244"/>
      <c r="S83" s="244" t="s">
        <v>100</v>
      </c>
      <c r="T83" s="245" t="s">
        <v>101</v>
      </c>
      <c r="U83" s="221">
        <v>0.45800000000000002</v>
      </c>
      <c r="V83" s="221">
        <f>ROUND(E83*U83,2)</f>
        <v>4.8099999999999996</v>
      </c>
      <c r="W83" s="221"/>
      <c r="X83" s="221" t="s">
        <v>102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103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31">
        <v>17</v>
      </c>
      <c r="B84" s="232" t="s">
        <v>195</v>
      </c>
      <c r="C84" s="249" t="s">
        <v>196</v>
      </c>
      <c r="D84" s="233" t="s">
        <v>177</v>
      </c>
      <c r="E84" s="234">
        <v>10.50149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0</v>
      </c>
      <c r="O84" s="236">
        <f>ROUND(E84*N84,2)</f>
        <v>0</v>
      </c>
      <c r="P84" s="236">
        <v>0</v>
      </c>
      <c r="Q84" s="236">
        <f>ROUND(E84*P84,2)</f>
        <v>0</v>
      </c>
      <c r="R84" s="236" t="s">
        <v>197</v>
      </c>
      <c r="S84" s="236" t="s">
        <v>100</v>
      </c>
      <c r="T84" s="237" t="s">
        <v>101</v>
      </c>
      <c r="U84" s="221">
        <v>6.0000000000000001E-3</v>
      </c>
      <c r="V84" s="221">
        <f>ROUND(E84*U84,2)</f>
        <v>0.06</v>
      </c>
      <c r="W84" s="221"/>
      <c r="X84" s="221" t="s">
        <v>102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103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0" t="s">
        <v>198</v>
      </c>
      <c r="D85" s="238"/>
      <c r="E85" s="238"/>
      <c r="F85" s="238"/>
      <c r="G85" s="238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105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39">
        <v>18</v>
      </c>
      <c r="B86" s="240" t="s">
        <v>199</v>
      </c>
      <c r="C86" s="252" t="s">
        <v>200</v>
      </c>
      <c r="D86" s="241" t="s">
        <v>177</v>
      </c>
      <c r="E86" s="242">
        <v>10.50149</v>
      </c>
      <c r="F86" s="243"/>
      <c r="G86" s="244">
        <f>ROUND(E86*F86,2)</f>
        <v>0</v>
      </c>
      <c r="H86" s="243"/>
      <c r="I86" s="244">
        <f>ROUND(E86*H86,2)</f>
        <v>0</v>
      </c>
      <c r="J86" s="243"/>
      <c r="K86" s="244">
        <f>ROUND(E86*J86,2)</f>
        <v>0</v>
      </c>
      <c r="L86" s="244">
        <v>21</v>
      </c>
      <c r="M86" s="244">
        <f>G86*(1+L86/100)</f>
        <v>0</v>
      </c>
      <c r="N86" s="244">
        <v>0</v>
      </c>
      <c r="O86" s="244">
        <f>ROUND(E86*N86,2)</f>
        <v>0</v>
      </c>
      <c r="P86" s="244">
        <v>0</v>
      </c>
      <c r="Q86" s="244">
        <f>ROUND(E86*P86,2)</f>
        <v>0</v>
      </c>
      <c r="R86" s="244"/>
      <c r="S86" s="244" t="s">
        <v>100</v>
      </c>
      <c r="T86" s="245" t="s">
        <v>101</v>
      </c>
      <c r="U86" s="221">
        <v>0.26500000000000001</v>
      </c>
      <c r="V86" s="221">
        <f>ROUND(E86*U86,2)</f>
        <v>2.78</v>
      </c>
      <c r="W86" s="221"/>
      <c r="X86" s="221" t="s">
        <v>102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103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9">
        <v>19</v>
      </c>
      <c r="B87" s="240" t="s">
        <v>201</v>
      </c>
      <c r="C87" s="252" t="s">
        <v>202</v>
      </c>
      <c r="D87" s="241" t="s">
        <v>177</v>
      </c>
      <c r="E87" s="242">
        <v>10.50149</v>
      </c>
      <c r="F87" s="243"/>
      <c r="G87" s="244">
        <f>ROUND(E87*F87,2)</f>
        <v>0</v>
      </c>
      <c r="H87" s="243"/>
      <c r="I87" s="244">
        <f>ROUND(E87*H87,2)</f>
        <v>0</v>
      </c>
      <c r="J87" s="243"/>
      <c r="K87" s="244">
        <f>ROUND(E87*J87,2)</f>
        <v>0</v>
      </c>
      <c r="L87" s="244">
        <v>21</v>
      </c>
      <c r="M87" s="244">
        <f>G87*(1+L87/100)</f>
        <v>0</v>
      </c>
      <c r="N87" s="244">
        <v>0</v>
      </c>
      <c r="O87" s="244">
        <f>ROUND(E87*N87,2)</f>
        <v>0</v>
      </c>
      <c r="P87" s="244">
        <v>0</v>
      </c>
      <c r="Q87" s="244">
        <f>ROUND(E87*P87,2)</f>
        <v>0</v>
      </c>
      <c r="R87" s="244" t="s">
        <v>181</v>
      </c>
      <c r="S87" s="244" t="s">
        <v>203</v>
      </c>
      <c r="T87" s="245" t="s">
        <v>101</v>
      </c>
      <c r="U87" s="221">
        <v>0</v>
      </c>
      <c r="V87" s="221">
        <f>ROUND(E87*U87,2)</f>
        <v>0</v>
      </c>
      <c r="W87" s="221"/>
      <c r="X87" s="221" t="s">
        <v>102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103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x14ac:dyDescent="0.2">
      <c r="A88" s="225" t="s">
        <v>94</v>
      </c>
      <c r="B88" s="226" t="s">
        <v>64</v>
      </c>
      <c r="C88" s="248" t="s">
        <v>65</v>
      </c>
      <c r="D88" s="227"/>
      <c r="E88" s="228"/>
      <c r="F88" s="229"/>
      <c r="G88" s="229">
        <f>SUMIF(AG89:AG91,"&lt;&gt;NOR",G89:G91)</f>
        <v>0</v>
      </c>
      <c r="H88" s="229"/>
      <c r="I88" s="229">
        <f>SUM(I89:I91)</f>
        <v>0</v>
      </c>
      <c r="J88" s="229"/>
      <c r="K88" s="229">
        <f>SUM(K89:K91)</f>
        <v>0</v>
      </c>
      <c r="L88" s="229"/>
      <c r="M88" s="229">
        <f>SUM(M89:M91)</f>
        <v>0</v>
      </c>
      <c r="N88" s="229"/>
      <c r="O88" s="229">
        <f>SUM(O89:O91)</f>
        <v>0</v>
      </c>
      <c r="P88" s="229"/>
      <c r="Q88" s="229">
        <f>SUM(Q89:Q91)</f>
        <v>0</v>
      </c>
      <c r="R88" s="229"/>
      <c r="S88" s="229"/>
      <c r="T88" s="230"/>
      <c r="U88" s="224"/>
      <c r="V88" s="224">
        <f>SUM(V89:V91)</f>
        <v>13.18</v>
      </c>
      <c r="W88" s="224"/>
      <c r="X88" s="224"/>
      <c r="AG88" t="s">
        <v>95</v>
      </c>
    </row>
    <row r="89" spans="1:60" ht="33.75" outlineLevel="1" x14ac:dyDescent="0.2">
      <c r="A89" s="231">
        <v>20</v>
      </c>
      <c r="B89" s="232" t="s">
        <v>204</v>
      </c>
      <c r="C89" s="249" t="s">
        <v>205</v>
      </c>
      <c r="D89" s="233" t="s">
        <v>177</v>
      </c>
      <c r="E89" s="234">
        <v>5.1151499999999999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0</v>
      </c>
      <c r="O89" s="236">
        <f>ROUND(E89*N89,2)</f>
        <v>0</v>
      </c>
      <c r="P89" s="236">
        <v>0</v>
      </c>
      <c r="Q89" s="236">
        <f>ROUND(E89*P89,2)</f>
        <v>0</v>
      </c>
      <c r="R89" s="236" t="s">
        <v>206</v>
      </c>
      <c r="S89" s="236" t="s">
        <v>100</v>
      </c>
      <c r="T89" s="237" t="s">
        <v>101</v>
      </c>
      <c r="U89" s="221">
        <v>2.577</v>
      </c>
      <c r="V89" s="221">
        <f>ROUND(E89*U89,2)</f>
        <v>13.18</v>
      </c>
      <c r="W89" s="221"/>
      <c r="X89" s="221" t="s">
        <v>102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103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0" t="s">
        <v>207</v>
      </c>
      <c r="D90" s="238"/>
      <c r="E90" s="238"/>
      <c r="F90" s="238"/>
      <c r="G90" s="238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105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39">
        <v>21</v>
      </c>
      <c r="B91" s="240" t="s">
        <v>208</v>
      </c>
      <c r="C91" s="252" t="s">
        <v>209</v>
      </c>
      <c r="D91" s="241" t="s">
        <v>177</v>
      </c>
      <c r="E91" s="242">
        <v>5.1151499999999999</v>
      </c>
      <c r="F91" s="243"/>
      <c r="G91" s="244">
        <f>ROUND(E91*F91,2)</f>
        <v>0</v>
      </c>
      <c r="H91" s="243"/>
      <c r="I91" s="244">
        <f>ROUND(E91*H91,2)</f>
        <v>0</v>
      </c>
      <c r="J91" s="243"/>
      <c r="K91" s="244">
        <f>ROUND(E91*J91,2)</f>
        <v>0</v>
      </c>
      <c r="L91" s="244">
        <v>21</v>
      </c>
      <c r="M91" s="244">
        <f>G91*(1+L91/100)</f>
        <v>0</v>
      </c>
      <c r="N91" s="244">
        <v>0</v>
      </c>
      <c r="O91" s="244">
        <f>ROUND(E91*N91,2)</f>
        <v>0</v>
      </c>
      <c r="P91" s="244">
        <v>0</v>
      </c>
      <c r="Q91" s="244">
        <f>ROUND(E91*P91,2)</f>
        <v>0</v>
      </c>
      <c r="R91" s="244"/>
      <c r="S91" s="244" t="s">
        <v>156</v>
      </c>
      <c r="T91" s="245" t="s">
        <v>101</v>
      </c>
      <c r="U91" s="221">
        <v>0</v>
      </c>
      <c r="V91" s="221">
        <f>ROUND(E91*U91,2)</f>
        <v>0</v>
      </c>
      <c r="W91" s="221"/>
      <c r="X91" s="221" t="s">
        <v>102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103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x14ac:dyDescent="0.2">
      <c r="A92" s="225" t="s">
        <v>94</v>
      </c>
      <c r="B92" s="226" t="s">
        <v>66</v>
      </c>
      <c r="C92" s="248" t="s">
        <v>27</v>
      </c>
      <c r="D92" s="227"/>
      <c r="E92" s="228"/>
      <c r="F92" s="229"/>
      <c r="G92" s="229">
        <f>SUMIF(AG93:AG96,"&lt;&gt;NOR",G93:G96)</f>
        <v>0</v>
      </c>
      <c r="H92" s="229"/>
      <c r="I92" s="229">
        <f>SUM(I93:I96)</f>
        <v>0</v>
      </c>
      <c r="J92" s="229"/>
      <c r="K92" s="229">
        <f>SUM(K93:K96)</f>
        <v>0</v>
      </c>
      <c r="L92" s="229"/>
      <c r="M92" s="229">
        <f>SUM(M93:M96)</f>
        <v>0</v>
      </c>
      <c r="N92" s="229"/>
      <c r="O92" s="229">
        <f>SUM(O93:O96)</f>
        <v>0</v>
      </c>
      <c r="P92" s="229"/>
      <c r="Q92" s="229">
        <f>SUM(Q93:Q96)</f>
        <v>0</v>
      </c>
      <c r="R92" s="229"/>
      <c r="S92" s="229"/>
      <c r="T92" s="230"/>
      <c r="U92" s="224"/>
      <c r="V92" s="224">
        <f>SUM(V93:V96)</f>
        <v>0</v>
      </c>
      <c r="W92" s="224"/>
      <c r="X92" s="224"/>
      <c r="AG92" t="s">
        <v>95</v>
      </c>
    </row>
    <row r="93" spans="1:60" outlineLevel="1" x14ac:dyDescent="0.2">
      <c r="A93" s="239">
        <v>22</v>
      </c>
      <c r="B93" s="240" t="s">
        <v>210</v>
      </c>
      <c r="C93" s="252" t="s">
        <v>211</v>
      </c>
      <c r="D93" s="241" t="s">
        <v>212</v>
      </c>
      <c r="E93" s="242">
        <v>1</v>
      </c>
      <c r="F93" s="243"/>
      <c r="G93" s="244">
        <f>ROUND(E93*F93,2)</f>
        <v>0</v>
      </c>
      <c r="H93" s="243"/>
      <c r="I93" s="244">
        <f>ROUND(E93*H93,2)</f>
        <v>0</v>
      </c>
      <c r="J93" s="243"/>
      <c r="K93" s="244">
        <f>ROUND(E93*J93,2)</f>
        <v>0</v>
      </c>
      <c r="L93" s="244">
        <v>21</v>
      </c>
      <c r="M93" s="244">
        <f>G93*(1+L93/100)</f>
        <v>0</v>
      </c>
      <c r="N93" s="244">
        <v>0</v>
      </c>
      <c r="O93" s="244">
        <f>ROUND(E93*N93,2)</f>
        <v>0</v>
      </c>
      <c r="P93" s="244">
        <v>0</v>
      </c>
      <c r="Q93" s="244">
        <f>ROUND(E93*P93,2)</f>
        <v>0</v>
      </c>
      <c r="R93" s="244"/>
      <c r="S93" s="244" t="s">
        <v>156</v>
      </c>
      <c r="T93" s="245" t="s">
        <v>101</v>
      </c>
      <c r="U93" s="221">
        <v>0</v>
      </c>
      <c r="V93" s="221">
        <f>ROUND(E93*U93,2)</f>
        <v>0</v>
      </c>
      <c r="W93" s="221"/>
      <c r="X93" s="221" t="s">
        <v>213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214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9">
        <v>23</v>
      </c>
      <c r="B94" s="240" t="s">
        <v>215</v>
      </c>
      <c r="C94" s="252" t="s">
        <v>216</v>
      </c>
      <c r="D94" s="241" t="s">
        <v>212</v>
      </c>
      <c r="E94" s="242">
        <v>1</v>
      </c>
      <c r="F94" s="243"/>
      <c r="G94" s="244">
        <f>ROUND(E94*F94,2)</f>
        <v>0</v>
      </c>
      <c r="H94" s="243"/>
      <c r="I94" s="244">
        <f>ROUND(E94*H94,2)</f>
        <v>0</v>
      </c>
      <c r="J94" s="243"/>
      <c r="K94" s="244">
        <f>ROUND(E94*J94,2)</f>
        <v>0</v>
      </c>
      <c r="L94" s="244">
        <v>21</v>
      </c>
      <c r="M94" s="244">
        <f>G94*(1+L94/100)</f>
        <v>0</v>
      </c>
      <c r="N94" s="244">
        <v>0</v>
      </c>
      <c r="O94" s="244">
        <f>ROUND(E94*N94,2)</f>
        <v>0</v>
      </c>
      <c r="P94" s="244">
        <v>0</v>
      </c>
      <c r="Q94" s="244">
        <f>ROUND(E94*P94,2)</f>
        <v>0</v>
      </c>
      <c r="R94" s="244"/>
      <c r="S94" s="244" t="s">
        <v>156</v>
      </c>
      <c r="T94" s="245" t="s">
        <v>101</v>
      </c>
      <c r="U94" s="221">
        <v>0</v>
      </c>
      <c r="V94" s="221">
        <f>ROUND(E94*U94,2)</f>
        <v>0</v>
      </c>
      <c r="W94" s="221"/>
      <c r="X94" s="221" t="s">
        <v>213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214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9">
        <v>24</v>
      </c>
      <c r="B95" s="240" t="s">
        <v>217</v>
      </c>
      <c r="C95" s="252" t="s">
        <v>218</v>
      </c>
      <c r="D95" s="241" t="s">
        <v>212</v>
      </c>
      <c r="E95" s="242">
        <v>1</v>
      </c>
      <c r="F95" s="243"/>
      <c r="G95" s="244">
        <f>ROUND(E95*F95,2)</f>
        <v>0</v>
      </c>
      <c r="H95" s="243"/>
      <c r="I95" s="244">
        <f>ROUND(E95*H95,2)</f>
        <v>0</v>
      </c>
      <c r="J95" s="243"/>
      <c r="K95" s="244">
        <f>ROUND(E95*J95,2)</f>
        <v>0</v>
      </c>
      <c r="L95" s="244">
        <v>21</v>
      </c>
      <c r="M95" s="244">
        <f>G95*(1+L95/100)</f>
        <v>0</v>
      </c>
      <c r="N95" s="244">
        <v>0</v>
      </c>
      <c r="O95" s="244">
        <f>ROUND(E95*N95,2)</f>
        <v>0</v>
      </c>
      <c r="P95" s="244">
        <v>0</v>
      </c>
      <c r="Q95" s="244">
        <f>ROUND(E95*P95,2)</f>
        <v>0</v>
      </c>
      <c r="R95" s="244"/>
      <c r="S95" s="244" t="s">
        <v>156</v>
      </c>
      <c r="T95" s="245" t="s">
        <v>101</v>
      </c>
      <c r="U95" s="221">
        <v>0</v>
      </c>
      <c r="V95" s="221">
        <f>ROUND(E95*U95,2)</f>
        <v>0</v>
      </c>
      <c r="W95" s="221"/>
      <c r="X95" s="221" t="s">
        <v>213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214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31">
        <v>25</v>
      </c>
      <c r="B96" s="232" t="s">
        <v>219</v>
      </c>
      <c r="C96" s="249" t="s">
        <v>220</v>
      </c>
      <c r="D96" s="233" t="s">
        <v>212</v>
      </c>
      <c r="E96" s="234">
        <v>1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0</v>
      </c>
      <c r="O96" s="236">
        <f>ROUND(E96*N96,2)</f>
        <v>0</v>
      </c>
      <c r="P96" s="236">
        <v>0</v>
      </c>
      <c r="Q96" s="236">
        <f>ROUND(E96*P96,2)</f>
        <v>0</v>
      </c>
      <c r="R96" s="236"/>
      <c r="S96" s="236" t="s">
        <v>100</v>
      </c>
      <c r="T96" s="237" t="s">
        <v>101</v>
      </c>
      <c r="U96" s="221">
        <v>0</v>
      </c>
      <c r="V96" s="221">
        <f>ROUND(E96*U96,2)</f>
        <v>0</v>
      </c>
      <c r="W96" s="221"/>
      <c r="X96" s="221" t="s">
        <v>213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214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33" x14ac:dyDescent="0.2">
      <c r="A97" s="3"/>
      <c r="B97" s="4"/>
      <c r="C97" s="253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AE97">
        <v>15</v>
      </c>
      <c r="AF97">
        <v>21</v>
      </c>
      <c r="AG97" t="s">
        <v>81</v>
      </c>
    </row>
    <row r="98" spans="1:33" x14ac:dyDescent="0.2">
      <c r="A98" s="215"/>
      <c r="B98" s="216" t="s">
        <v>29</v>
      </c>
      <c r="C98" s="254"/>
      <c r="D98" s="217"/>
      <c r="E98" s="218"/>
      <c r="F98" s="218"/>
      <c r="G98" s="247">
        <f>G8+G65+G72+G88+G92</f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AE98">
        <f>SUMIF(L7:L96,AE97,G7:G96)</f>
        <v>0</v>
      </c>
      <c r="AF98">
        <f>SUMIF(L7:L96,AF97,G7:G96)</f>
        <v>0</v>
      </c>
      <c r="AG98" t="s">
        <v>221</v>
      </c>
    </row>
    <row r="99" spans="1:33" x14ac:dyDescent="0.2">
      <c r="C99" s="255"/>
      <c r="D99" s="10"/>
      <c r="AG99" t="s">
        <v>222</v>
      </c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634" sheet="1"/>
  <mergeCells count="13">
    <mergeCell ref="C90:G90"/>
    <mergeCell ref="C53:G53"/>
    <mergeCell ref="C74:G74"/>
    <mergeCell ref="C78:G78"/>
    <mergeCell ref="C80:G80"/>
    <mergeCell ref="C82:G82"/>
    <mergeCell ref="C85:G85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30-4 2020221-040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'30-4 2020221-040 Pol'!Názvy_tisku</vt:lpstr>
      <vt:lpstr>oadresa</vt:lpstr>
      <vt:lpstr>Stavba!Objednatel</vt:lpstr>
      <vt:lpstr>Stavba!Objekt</vt:lpstr>
      <vt:lpstr>'30-4 2020221-040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2021-02-16T16:30:49Z</dcterms:modified>
</cp:coreProperties>
</file>